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ibechafile\Users\Backup\204_260\02 管理係\31 各種調査\01 いろいろな調査\R07.01.27 経営比較分析表\"/>
    </mc:Choice>
  </mc:AlternateContent>
  <workbookProtection workbookAlgorithmName="SHA-512" workbookHashValue="VwvwgYGpXdCiqwN/TUOHRuDpOWgPPCnnGT5fysle/D5OdVTK52czzEskjaWCrqhbStPfdVU/uHTFRGDJFkyL0g==" workbookSaltValue="M8Q88pb+FNoerzpDJ49Dzw==" workbookSpinCount="100000" lockStructure="1"/>
  <bookViews>
    <workbookView xWindow="0" yWindow="0" windowWidth="28800" windowHeight="1221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AT10" i="4"/>
  <c r="AL10" i="4"/>
  <c r="AD10" i="4"/>
  <c r="P10" i="4"/>
  <c r="I10" i="4"/>
  <c r="B10" i="4"/>
  <c r="AT8" i="4"/>
  <c r="AL8" i="4"/>
  <c r="P8" i="4"/>
  <c r="I8" i="4"/>
</calcChain>
</file>

<file path=xl/sharedStrings.xml><?xml version="1.0" encoding="utf-8"?>
<sst xmlns="http://schemas.openxmlformats.org/spreadsheetml/2006/main" count="236" uniqueCount="118">
  <si>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</si>
  <si>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</si>
  <si>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</si>
  <si>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</si>
  <si>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</si>
  <si>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</si>
  <si>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</si>
  <si>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</si>
  <si>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</si>
  <si>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</si>
  <si>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</si>
  <si>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</si>
  <si>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</si>
  <si>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</si>
  <si>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</si>
  <si>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</si>
  <si>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</si>
  <si>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</si>
  <si>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</si>
  <si>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</si>
  <si>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</si>
  <si>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</si>
  <si>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</si>
  <si>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</si>
  <si>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</si>
  <si>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</si>
  <si>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</si>
  <si>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</si>
  <si>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</si>
  <si>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</si>
  <si>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</si>
  <si>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</si>
  <si>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</si>
  <si>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</si>
  <si>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</si>
  <si>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</si>
  <si>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</si>
  <si>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</si>
  <si>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</si>
  <si>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</si>
  <si>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</si>
  <si>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</si>
  <si>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</si>
  <si>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</si>
  <si>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</si>
  <si>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</si>
  <si>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</si>
  <si>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</si>
  <si>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</si>
  <si>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</si>
  <si>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</si>
  <si>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</si>
  <si>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</si>
  <si>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</si>
  <si>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</si>
  <si>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</si>
  <si>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</si>
  <si>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</si>
  <si>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</si>
  <si>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</si>
  <si>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</si>
  <si>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</si>
  <si>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</si>
  <si>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</si>
  <si>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</si>
  <si>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</si>
  <si>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</si>
  <si>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</si>
  <si>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</si>
  <si>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</si>
  <si>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</si>
  <si>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</si>
  <si>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</si>
  <si>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</si>
  <si>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</si>
  <si>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</si>
  <si>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</si>
  <si>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</si>
  <si>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</si>
  <si>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</si>
  <si>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</si>
  <si>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</si>
  <si>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</si>
  <si>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</si>
  <si>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</si>
  <si>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</si>
  <si>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</si>
  <si>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</si>
  <si>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</si>
  <si>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</si>
  <si>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</si>
  <si>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</si>
  <si>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</si>
  <si>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</si>
  <si>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</si>
  <si>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</si>
  <si>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標茶町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</si>
  <si>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</si>
  <si>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</si>
  <si>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</si>
  <si>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</si>
  <si>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</si>
  <si>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</si>
  <si>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</si>
  <si>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</si>
  <si>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</si>
  <si>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</si>
  <si>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</si>
  <si>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</si>
  <si>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</si>
  <si>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</si>
  <si>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</si>
  <si>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</si>
  <si>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"R"dd</t>
    <phoneticPr fontId="4"/>
  </si>
  <si>
    <t>←書式設定</t>
    <rPh sb="1" eb="3">
      <t>ショシキ</t>
    </rPh>
    <rPh sb="3" eb="5">
      <t>セッテイ</t>
    </rPh>
    <phoneticPr fontId="4"/>
  </si>
  <si>
    <t>③管渠改善率
　耐用年数を超過した管渠が無いことから、管渠改善率は0%となっている。</t>
    <phoneticPr fontId="4"/>
  </si>
  <si>
    <t>　各種指標が示すように、慢性的な財源不足により一般会計からの繰入金に頼らざるを得ない経営状況にある。今後も滞納整理に向けた徴収努力を継続するとともに、直営での業務実施による外注費削減等で経費節減する必要がある。
　今後、人口減少に伴う需要減少の中で排水処理施設を適切に維持管理するためには、計画的な投資と徹底した経費節減に努めたうえで、受益に応じた適正な使用料水準について検討する必要がある。</t>
    <phoneticPr fontId="4"/>
  </si>
  <si>
    <t>①収益的収支比率
　企業債の償還が進み改善傾向にはあるものの、単年度収支が黒字であることを示す100％を下回っており、経営状況は厳しい。将来的な施設更新を勘案すると経営基盤の強化が必要。
④企業債残高対事業規模比率
　当初整備に係る企業債償還が進み改善傾向を示しているものの、類似団体平均値及び全国平均値を上回っている状況。当面は施設整備の予定がないことから減少が進む見込み。
⑤経費回収率
　処理区域内人口の減少により使用料収入が減少傾向にあることから、類似団体平均値及び全国平均値を下回っている状況。
⑥汚水処理原価
　処理区域内人口の減少により有収水量が減少傾向にあることから、類似団体平均値及び全国平均値を上回っている状況。未接続世帯に対する水洗化普及推進を強化する必要がある。
⑦施設利用率
　環境保全に対する意識が高い地域性から水洗化率は向上傾向にあるものの、類似団体平均値及び全国平均値を下回っている状況。未接続世帯に対する水洗化普及推進をさらに強化する必要がある。
⑧水洗化率
　水洗化普及推進により、類似団体平均値及び全国平均値を上回る水準を維持している。</t>
    <rPh sb="352" eb="354">
      <t>カンキョウ</t>
    </rPh>
    <rPh sb="354" eb="356">
      <t>ホゼン</t>
    </rPh>
    <rPh sb="357" eb="358">
      <t>タイ</t>
    </rPh>
    <rPh sb="360" eb="362">
      <t>イシキ</t>
    </rPh>
    <rPh sb="363" eb="364">
      <t>タカ</t>
    </rPh>
    <rPh sb="365" eb="368">
      <t>チイキセイ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</si>
</sst>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19A-4EA2-A01F-FA70787F176B}"/>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0.25</c:v>
                </c:pt>
                <c:pt idx="2">
                  <c:v>0.05</c:v>
                </c:pt>
                <c:pt idx="3">
                  <c:v>0.03</c:v>
                </c:pt>
                <c:pt idx="4">
                  <c:v>0.03</c:v>
                </c:pt>
              </c:numCache>
            </c:numRef>
          </c:val>
          <c:smooth val="0"/>
          <c:extLst>
            <c:ext xmlns:c16="http://schemas.microsoft.com/office/drawing/2014/chart" uri="{C3380CC4-5D6E-409C-BE32-E72D297353CC}">
              <c16:uniqueId val="{00000001-F19A-4EA2-A01F-FA70787F176B}"/>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36.69</c:v>
                </c:pt>
                <c:pt idx="1">
                  <c:v>37.409999999999997</c:v>
                </c:pt>
                <c:pt idx="2">
                  <c:v>40.29</c:v>
                </c:pt>
                <c:pt idx="3">
                  <c:v>39.57</c:v>
                </c:pt>
                <c:pt idx="4">
                  <c:v>36.69</c:v>
                </c:pt>
              </c:numCache>
            </c:numRef>
          </c:val>
          <c:extLst>
            <c:ext xmlns:c16="http://schemas.microsoft.com/office/drawing/2014/chart" uri="{C3380CC4-5D6E-409C-BE32-E72D297353CC}">
              <c16:uniqueId val="{00000000-0CC7-46FD-A4E8-71B6FA9EF40F}"/>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50.14</c:v>
                </c:pt>
                <c:pt idx="1">
                  <c:v>54.83</c:v>
                </c:pt>
                <c:pt idx="2">
                  <c:v>66.53</c:v>
                </c:pt>
                <c:pt idx="3">
                  <c:v>52.35</c:v>
                </c:pt>
                <c:pt idx="4">
                  <c:v>46.25</c:v>
                </c:pt>
              </c:numCache>
            </c:numRef>
          </c:val>
          <c:smooth val="0"/>
          <c:extLst>
            <c:ext xmlns:c16="http://schemas.microsoft.com/office/drawing/2014/chart" uri="{C3380CC4-5D6E-409C-BE32-E72D297353CC}">
              <c16:uniqueId val="{00000001-0CC7-46FD-A4E8-71B6FA9EF40F}"/>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93.33</c:v>
                </c:pt>
                <c:pt idx="1">
                  <c:v>89.87</c:v>
                </c:pt>
                <c:pt idx="2">
                  <c:v>91.06</c:v>
                </c:pt>
                <c:pt idx="3">
                  <c:v>94.74</c:v>
                </c:pt>
                <c:pt idx="4">
                  <c:v>97.95</c:v>
                </c:pt>
              </c:numCache>
            </c:numRef>
          </c:val>
          <c:extLst>
            <c:ext xmlns:c16="http://schemas.microsoft.com/office/drawing/2014/chart" uri="{C3380CC4-5D6E-409C-BE32-E72D297353CC}">
              <c16:uniqueId val="{00000000-8EBD-4367-9831-40F790E6F974}"/>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84.98</c:v>
                </c:pt>
                <c:pt idx="1">
                  <c:v>84.7</c:v>
                </c:pt>
                <c:pt idx="2">
                  <c:v>84.67</c:v>
                </c:pt>
                <c:pt idx="3">
                  <c:v>84.39</c:v>
                </c:pt>
                <c:pt idx="4">
                  <c:v>83.96</c:v>
                </c:pt>
              </c:numCache>
            </c:numRef>
          </c:val>
          <c:smooth val="0"/>
          <c:extLst>
            <c:ext xmlns:c16="http://schemas.microsoft.com/office/drawing/2014/chart" uri="{C3380CC4-5D6E-409C-BE32-E72D297353CC}">
              <c16:uniqueId val="{00000001-8EBD-4367-9831-40F790E6F974}"/>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76.069999999999993</c:v>
                </c:pt>
                <c:pt idx="1">
                  <c:v>79.42</c:v>
                </c:pt>
                <c:pt idx="2">
                  <c:v>79.66</c:v>
                </c:pt>
                <c:pt idx="3">
                  <c:v>80.42</c:v>
                </c:pt>
                <c:pt idx="4">
                  <c:v>89.23</c:v>
                </c:pt>
              </c:numCache>
            </c:numRef>
          </c:val>
          <c:extLst>
            <c:ext xmlns:c16="http://schemas.microsoft.com/office/drawing/2014/chart" uri="{C3380CC4-5D6E-409C-BE32-E72D297353CC}">
              <c16:uniqueId val="{00000000-8E23-417A-911D-4CDD8236424B}"/>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E23-417A-911D-4CDD8236424B}"/>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638-490A-8983-20B452EFC0B9}"/>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638-490A-8983-20B452EFC0B9}"/>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CC4-4705-A6DA-8902B75DB21A}"/>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CC4-4705-A6DA-8902B75DB21A}"/>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D2B-4CC7-821D-4C373CCE0A9B}"/>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D2B-4CC7-821D-4C373CCE0A9B}"/>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8D2-406F-9530-9BBEFD8973FF}"/>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8D2-406F-9530-9BBEFD8973FF}"/>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1688.82</c:v>
                </c:pt>
                <c:pt idx="1">
                  <c:v>1403.68</c:v>
                </c:pt>
                <c:pt idx="2">
                  <c:v>1217.8399999999999</c:v>
                </c:pt>
                <c:pt idx="3">
                  <c:v>1135.52</c:v>
                </c:pt>
                <c:pt idx="4">
                  <c:v>1052.8699999999999</c:v>
                </c:pt>
              </c:numCache>
            </c:numRef>
          </c:val>
          <c:extLst>
            <c:ext xmlns:c16="http://schemas.microsoft.com/office/drawing/2014/chart" uri="{C3380CC4-5D6E-409C-BE32-E72D297353CC}">
              <c16:uniqueId val="{00000000-8F21-4A14-B65D-D4DC3CA6F576}"/>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826.83</c:v>
                </c:pt>
                <c:pt idx="1">
                  <c:v>867.83</c:v>
                </c:pt>
                <c:pt idx="2">
                  <c:v>791.76</c:v>
                </c:pt>
                <c:pt idx="3">
                  <c:v>900.82</c:v>
                </c:pt>
                <c:pt idx="4">
                  <c:v>839.21</c:v>
                </c:pt>
              </c:numCache>
            </c:numRef>
          </c:val>
          <c:smooth val="0"/>
          <c:extLst>
            <c:ext xmlns:c16="http://schemas.microsoft.com/office/drawing/2014/chart" uri="{C3380CC4-5D6E-409C-BE32-E72D297353CC}">
              <c16:uniqueId val="{00000001-8F21-4A14-B65D-D4DC3CA6F576}"/>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39.1</c:v>
                </c:pt>
                <c:pt idx="1">
                  <c:v>42.88</c:v>
                </c:pt>
                <c:pt idx="2">
                  <c:v>52.25</c:v>
                </c:pt>
                <c:pt idx="3">
                  <c:v>49.83</c:v>
                </c:pt>
                <c:pt idx="4">
                  <c:v>45.76</c:v>
                </c:pt>
              </c:numCache>
            </c:numRef>
          </c:val>
          <c:extLst>
            <c:ext xmlns:c16="http://schemas.microsoft.com/office/drawing/2014/chart" uri="{C3380CC4-5D6E-409C-BE32-E72D297353CC}">
              <c16:uniqueId val="{00000000-67B1-4863-B80E-411F126434AF}"/>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57.31</c:v>
                </c:pt>
                <c:pt idx="1">
                  <c:v>57.08</c:v>
                </c:pt>
                <c:pt idx="2">
                  <c:v>56.26</c:v>
                </c:pt>
                <c:pt idx="3">
                  <c:v>52.94</c:v>
                </c:pt>
                <c:pt idx="4">
                  <c:v>52.05</c:v>
                </c:pt>
              </c:numCache>
            </c:numRef>
          </c:val>
          <c:smooth val="0"/>
          <c:extLst>
            <c:ext xmlns:c16="http://schemas.microsoft.com/office/drawing/2014/chart" uri="{C3380CC4-5D6E-409C-BE32-E72D297353CC}">
              <c16:uniqueId val="{00000001-67B1-4863-B80E-411F126434AF}"/>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471.5</c:v>
                </c:pt>
                <c:pt idx="1">
                  <c:v>447.57</c:v>
                </c:pt>
                <c:pt idx="2">
                  <c:v>352.18</c:v>
                </c:pt>
                <c:pt idx="3">
                  <c:v>376.4</c:v>
                </c:pt>
                <c:pt idx="4">
                  <c:v>408.89</c:v>
                </c:pt>
              </c:numCache>
            </c:numRef>
          </c:val>
          <c:extLst>
            <c:ext xmlns:c16="http://schemas.microsoft.com/office/drawing/2014/chart" uri="{C3380CC4-5D6E-409C-BE32-E72D297353CC}">
              <c16:uniqueId val="{00000000-8F57-4193-8880-53F449D923BB}"/>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273.52</c:v>
                </c:pt>
                <c:pt idx="1">
                  <c:v>274.99</c:v>
                </c:pt>
                <c:pt idx="2">
                  <c:v>282.08999999999997</c:v>
                </c:pt>
                <c:pt idx="3">
                  <c:v>303.27999999999997</c:v>
                </c:pt>
                <c:pt idx="4">
                  <c:v>301.86</c:v>
                </c:pt>
              </c:numCache>
            </c:numRef>
          </c:val>
          <c:smooth val="0"/>
          <c:extLst>
            <c:ext xmlns:c16="http://schemas.microsoft.com/office/drawing/2014/chart" uri="{C3380CC4-5D6E-409C-BE32-E72D297353CC}">
              <c16:uniqueId val="{00000001-8F57-4193-8880-53F449D923BB}"/>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【785.10】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K16" zoomScale="80" zoomScaleNormal="80" workbookViewId="0">
      <selection activeCell="CD38" sqref="CD38"/>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北海道　標茶町</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9" t="str">
        <f>データ!I6</f>
        <v>法非適用</v>
      </c>
      <c r="C8" s="39"/>
      <c r="D8" s="39"/>
      <c r="E8" s="39"/>
      <c r="F8" s="39"/>
      <c r="G8" s="39"/>
      <c r="H8" s="39"/>
      <c r="I8" s="39" t="str">
        <f>データ!J6</f>
        <v>下水道事業</v>
      </c>
      <c r="J8" s="39"/>
      <c r="K8" s="39"/>
      <c r="L8" s="39"/>
      <c r="M8" s="39"/>
      <c r="N8" s="39"/>
      <c r="O8" s="39"/>
      <c r="P8" s="39" t="str">
        <f>データ!K6</f>
        <v>農業集落排水</v>
      </c>
      <c r="Q8" s="39"/>
      <c r="R8" s="39"/>
      <c r="S8" s="39"/>
      <c r="T8" s="39"/>
      <c r="U8" s="39"/>
      <c r="V8" s="39"/>
      <c r="W8" s="39" t="str">
        <f>データ!L6</f>
        <v>F2</v>
      </c>
      <c r="X8" s="39"/>
      <c r="Y8" s="39"/>
      <c r="Z8" s="39"/>
      <c r="AA8" s="39"/>
      <c r="AB8" s="39"/>
      <c r="AC8" s="39"/>
      <c r="AD8" s="40" t="str">
        <f>データ!$M$6</f>
        <v>非設置</v>
      </c>
      <c r="AE8" s="40"/>
      <c r="AF8" s="40"/>
      <c r="AG8" s="40"/>
      <c r="AH8" s="40"/>
      <c r="AI8" s="40"/>
      <c r="AJ8" s="40"/>
      <c r="AK8" s="3"/>
      <c r="AL8" s="41">
        <f>データ!S6</f>
        <v>6999</v>
      </c>
      <c r="AM8" s="41"/>
      <c r="AN8" s="41"/>
      <c r="AO8" s="41"/>
      <c r="AP8" s="41"/>
      <c r="AQ8" s="41"/>
      <c r="AR8" s="41"/>
      <c r="AS8" s="41"/>
      <c r="AT8" s="34">
        <f>データ!T6</f>
        <v>1099.3699999999999</v>
      </c>
      <c r="AU8" s="34"/>
      <c r="AV8" s="34"/>
      <c r="AW8" s="34"/>
      <c r="AX8" s="34"/>
      <c r="AY8" s="34"/>
      <c r="AZ8" s="34"/>
      <c r="BA8" s="34"/>
      <c r="BB8" s="34">
        <f>データ!U6</f>
        <v>6.37</v>
      </c>
      <c r="BC8" s="34"/>
      <c r="BD8" s="34"/>
      <c r="BE8" s="34"/>
      <c r="BF8" s="34"/>
      <c r="BG8" s="34"/>
      <c r="BH8" s="34"/>
      <c r="BI8" s="34"/>
      <c r="BJ8" s="3"/>
      <c r="BK8" s="3"/>
      <c r="BL8" s="35" t="s">
        <v>10</v>
      </c>
      <c r="BM8" s="36"/>
      <c r="BN8" s="37" t="s">
        <v>11</v>
      </c>
      <c r="BO8" s="37"/>
      <c r="BP8" s="37"/>
      <c r="BQ8" s="37"/>
      <c r="BR8" s="37"/>
      <c r="BS8" s="37"/>
      <c r="BT8" s="37"/>
      <c r="BU8" s="37"/>
      <c r="BV8" s="37"/>
      <c r="BW8" s="37"/>
      <c r="BX8" s="37"/>
      <c r="BY8" s="38"/>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4" t="str">
        <f>データ!N6</f>
        <v>-</v>
      </c>
      <c r="C10" s="34"/>
      <c r="D10" s="34"/>
      <c r="E10" s="34"/>
      <c r="F10" s="34"/>
      <c r="G10" s="34"/>
      <c r="H10" s="34"/>
      <c r="I10" s="34" t="str">
        <f>データ!O6</f>
        <v>該当数値なし</v>
      </c>
      <c r="J10" s="34"/>
      <c r="K10" s="34"/>
      <c r="L10" s="34"/>
      <c r="M10" s="34"/>
      <c r="N10" s="34"/>
      <c r="O10" s="34"/>
      <c r="P10" s="34">
        <f>データ!P6</f>
        <v>2.83</v>
      </c>
      <c r="Q10" s="34"/>
      <c r="R10" s="34"/>
      <c r="S10" s="34"/>
      <c r="T10" s="34"/>
      <c r="U10" s="34"/>
      <c r="V10" s="34"/>
      <c r="W10" s="34">
        <f>データ!Q6</f>
        <v>99.34</v>
      </c>
      <c r="X10" s="34"/>
      <c r="Y10" s="34"/>
      <c r="Z10" s="34"/>
      <c r="AA10" s="34"/>
      <c r="AB10" s="34"/>
      <c r="AC10" s="34"/>
      <c r="AD10" s="41">
        <f>データ!R6</f>
        <v>3190</v>
      </c>
      <c r="AE10" s="41"/>
      <c r="AF10" s="41"/>
      <c r="AG10" s="41"/>
      <c r="AH10" s="41"/>
      <c r="AI10" s="41"/>
      <c r="AJ10" s="41"/>
      <c r="AK10" s="2"/>
      <c r="AL10" s="41">
        <f>データ!V6</f>
        <v>195</v>
      </c>
      <c r="AM10" s="41"/>
      <c r="AN10" s="41"/>
      <c r="AO10" s="41"/>
      <c r="AP10" s="41"/>
      <c r="AQ10" s="41"/>
      <c r="AR10" s="41"/>
      <c r="AS10" s="41"/>
      <c r="AT10" s="34">
        <f>データ!W6</f>
        <v>0.26</v>
      </c>
      <c r="AU10" s="34"/>
      <c r="AV10" s="34"/>
      <c r="AW10" s="34"/>
      <c r="AX10" s="34"/>
      <c r="AY10" s="34"/>
      <c r="AZ10" s="34"/>
      <c r="BA10" s="34"/>
      <c r="BB10" s="34">
        <f>データ!X6</f>
        <v>750</v>
      </c>
      <c r="BC10" s="34"/>
      <c r="BD10" s="34"/>
      <c r="BE10" s="34"/>
      <c r="BF10" s="34"/>
      <c r="BG10" s="34"/>
      <c r="BH10" s="34"/>
      <c r="BI10" s="34"/>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117</v>
      </c>
      <c r="BM16" s="65"/>
      <c r="BN16" s="65"/>
      <c r="BO16" s="65"/>
      <c r="BP16" s="65"/>
      <c r="BQ16" s="65"/>
      <c r="BR16" s="65"/>
      <c r="BS16" s="65"/>
      <c r="BT16" s="65"/>
      <c r="BU16" s="65"/>
      <c r="BV16" s="65"/>
      <c r="BW16" s="65"/>
      <c r="BX16" s="65"/>
      <c r="BY16" s="65"/>
      <c r="BZ16" s="6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115</v>
      </c>
      <c r="BM47" s="65"/>
      <c r="BN47" s="65"/>
      <c r="BO47" s="65"/>
      <c r="BP47" s="65"/>
      <c r="BQ47" s="65"/>
      <c r="BR47" s="65"/>
      <c r="BS47" s="65"/>
      <c r="BT47" s="65"/>
      <c r="BU47" s="65"/>
      <c r="BV47" s="65"/>
      <c r="BW47" s="65"/>
      <c r="BX47" s="65"/>
      <c r="BY47" s="65"/>
      <c r="BZ47" s="6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15">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116</v>
      </c>
      <c r="BM66" s="65"/>
      <c r="BN66" s="65"/>
      <c r="BO66" s="65"/>
      <c r="BP66" s="65"/>
      <c r="BQ66" s="65"/>
      <c r="BR66" s="65"/>
      <c r="BS66" s="65"/>
      <c r="BT66" s="65"/>
      <c r="BU66" s="65"/>
      <c r="BV66" s="65"/>
      <c r="BW66" s="65"/>
      <c r="BX66" s="65"/>
      <c r="BY66" s="65"/>
      <c r="BZ66" s="6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15">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【785.10】</v>
      </c>
      <c r="I86" s="12" t="str">
        <f>データ!CA6</f>
        <v>【56.93】</v>
      </c>
      <c r="J86" s="12" t="str">
        <f>データ!CL6</f>
        <v>【271.15】</v>
      </c>
      <c r="K86" s="12" t="str">
        <f>データ!CW6</f>
        <v>【49.87】</v>
      </c>
      <c r="L86" s="12" t="str">
        <f>データ!DH6</f>
        <v>【87.54】</v>
      </c>
      <c r="M86" s="12" t="s">
        <v>43</v>
      </c>
      <c r="N86" s="12" t="s">
        <v>43</v>
      </c>
      <c r="O86" s="12" t="str">
        <f>データ!EO6</f>
        <v>【0.02】</v>
      </c>
    </row>
  </sheetData>
  <sheetProtection algorithmName="SHA-512" hashValue="bpX97lQaF8Bq6PsYiI8/4gYrh+Y5fYkj3w9eTq24YlA3lUDJhgkd4LB/F1p5tTLojwvc5EkG2V+nmIaR0LddsQ==" saltValue="4VmXR+OueVtYb1KD+QQFvA=="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44</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45</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46</v>
      </c>
      <c r="B3" s="15" t="s">
        <v>47</v>
      </c>
      <c r="C3" s="15" t="s">
        <v>48</v>
      </c>
      <c r="D3" s="15" t="s">
        <v>49</v>
      </c>
      <c r="E3" s="15" t="s">
        <v>50</v>
      </c>
      <c r="F3" s="15" t="s">
        <v>51</v>
      </c>
      <c r="G3" s="15" t="s">
        <v>52</v>
      </c>
      <c r="H3" s="72" t="s">
        <v>53</v>
      </c>
      <c r="I3" s="73"/>
      <c r="J3" s="73"/>
      <c r="K3" s="73"/>
      <c r="L3" s="73"/>
      <c r="M3" s="73"/>
      <c r="N3" s="73"/>
      <c r="O3" s="73"/>
      <c r="P3" s="73"/>
      <c r="Q3" s="73"/>
      <c r="R3" s="73"/>
      <c r="S3" s="73"/>
      <c r="T3" s="73"/>
      <c r="U3" s="73"/>
      <c r="V3" s="73"/>
      <c r="W3" s="73"/>
      <c r="X3" s="74"/>
      <c r="Y3" s="78" t="s">
        <v>54</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28</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5"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5"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5" s="22" customFormat="1" x14ac:dyDescent="0.15">
      <c r="A6" s="14" t="s">
        <v>95</v>
      </c>
      <c r="B6" s="19">
        <f>B7</f>
        <v>2023</v>
      </c>
      <c r="C6" s="19">
        <f t="shared" ref="C6:X6" si="3">C7</f>
        <v>16641</v>
      </c>
      <c r="D6" s="19">
        <f t="shared" si="3"/>
        <v>47</v>
      </c>
      <c r="E6" s="19">
        <f t="shared" si="3"/>
        <v>17</v>
      </c>
      <c r="F6" s="19">
        <f t="shared" si="3"/>
        <v>5</v>
      </c>
      <c r="G6" s="19">
        <f t="shared" si="3"/>
        <v>0</v>
      </c>
      <c r="H6" s="19" t="str">
        <f t="shared" si="3"/>
        <v>北海道　標茶町</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2.83</v>
      </c>
      <c r="Q6" s="20">
        <f t="shared" si="3"/>
        <v>99.34</v>
      </c>
      <c r="R6" s="20">
        <f t="shared" si="3"/>
        <v>3190</v>
      </c>
      <c r="S6" s="20">
        <f t="shared" si="3"/>
        <v>6999</v>
      </c>
      <c r="T6" s="20">
        <f t="shared" si="3"/>
        <v>1099.3699999999999</v>
      </c>
      <c r="U6" s="20">
        <f t="shared" si="3"/>
        <v>6.37</v>
      </c>
      <c r="V6" s="20">
        <f t="shared" si="3"/>
        <v>195</v>
      </c>
      <c r="W6" s="20">
        <f t="shared" si="3"/>
        <v>0.26</v>
      </c>
      <c r="X6" s="20">
        <f t="shared" si="3"/>
        <v>750</v>
      </c>
      <c r="Y6" s="21">
        <f>IF(Y7="",NA(),Y7)</f>
        <v>76.069999999999993</v>
      </c>
      <c r="Z6" s="21">
        <f t="shared" ref="Z6:AH6" si="4">IF(Z7="",NA(),Z7)</f>
        <v>79.42</v>
      </c>
      <c r="AA6" s="21">
        <f t="shared" si="4"/>
        <v>79.66</v>
      </c>
      <c r="AB6" s="21">
        <f t="shared" si="4"/>
        <v>80.42</v>
      </c>
      <c r="AC6" s="21">
        <f t="shared" si="4"/>
        <v>89.23</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1688.82</v>
      </c>
      <c r="BG6" s="21">
        <f t="shared" ref="BG6:BO6" si="7">IF(BG7="",NA(),BG7)</f>
        <v>1403.68</v>
      </c>
      <c r="BH6" s="21">
        <f t="shared" si="7"/>
        <v>1217.8399999999999</v>
      </c>
      <c r="BI6" s="21">
        <f t="shared" si="7"/>
        <v>1135.52</v>
      </c>
      <c r="BJ6" s="21">
        <f t="shared" si="7"/>
        <v>1052.8699999999999</v>
      </c>
      <c r="BK6" s="21">
        <f t="shared" si="7"/>
        <v>826.83</v>
      </c>
      <c r="BL6" s="21">
        <f t="shared" si="7"/>
        <v>867.83</v>
      </c>
      <c r="BM6" s="21">
        <f t="shared" si="7"/>
        <v>791.76</v>
      </c>
      <c r="BN6" s="21">
        <f t="shared" si="7"/>
        <v>900.82</v>
      </c>
      <c r="BO6" s="21">
        <f t="shared" si="7"/>
        <v>839.21</v>
      </c>
      <c r="BP6" s="20" t="str">
        <f>IF(BP7="","",IF(BP7="-","【-】","【"&amp;SUBSTITUTE(TEXT(BP7,"#,##0.00"),"-","△")&amp;"】"))</f>
        <v>【785.10】</v>
      </c>
      <c r="BQ6" s="21">
        <f>IF(BQ7="",NA(),BQ7)</f>
        <v>39.1</v>
      </c>
      <c r="BR6" s="21">
        <f t="shared" ref="BR6:BZ6" si="8">IF(BR7="",NA(),BR7)</f>
        <v>42.88</v>
      </c>
      <c r="BS6" s="21">
        <f t="shared" si="8"/>
        <v>52.25</v>
      </c>
      <c r="BT6" s="21">
        <f t="shared" si="8"/>
        <v>49.83</v>
      </c>
      <c r="BU6" s="21">
        <f t="shared" si="8"/>
        <v>45.76</v>
      </c>
      <c r="BV6" s="21">
        <f t="shared" si="8"/>
        <v>57.31</v>
      </c>
      <c r="BW6" s="21">
        <f t="shared" si="8"/>
        <v>57.08</v>
      </c>
      <c r="BX6" s="21">
        <f t="shared" si="8"/>
        <v>56.26</v>
      </c>
      <c r="BY6" s="21">
        <f t="shared" si="8"/>
        <v>52.94</v>
      </c>
      <c r="BZ6" s="21">
        <f t="shared" si="8"/>
        <v>52.05</v>
      </c>
      <c r="CA6" s="20" t="str">
        <f>IF(CA7="","",IF(CA7="-","【-】","【"&amp;SUBSTITUTE(TEXT(CA7,"#,##0.00"),"-","△")&amp;"】"))</f>
        <v>【56.93】</v>
      </c>
      <c r="CB6" s="21">
        <f>IF(CB7="",NA(),CB7)</f>
        <v>471.5</v>
      </c>
      <c r="CC6" s="21">
        <f t="shared" ref="CC6:CK6" si="9">IF(CC7="",NA(),CC7)</f>
        <v>447.57</v>
      </c>
      <c r="CD6" s="21">
        <f t="shared" si="9"/>
        <v>352.18</v>
      </c>
      <c r="CE6" s="21">
        <f t="shared" si="9"/>
        <v>376.4</v>
      </c>
      <c r="CF6" s="21">
        <f t="shared" si="9"/>
        <v>408.89</v>
      </c>
      <c r="CG6" s="21">
        <f t="shared" si="9"/>
        <v>273.52</v>
      </c>
      <c r="CH6" s="21">
        <f t="shared" si="9"/>
        <v>274.99</v>
      </c>
      <c r="CI6" s="21">
        <f t="shared" si="9"/>
        <v>282.08999999999997</v>
      </c>
      <c r="CJ6" s="21">
        <f t="shared" si="9"/>
        <v>303.27999999999997</v>
      </c>
      <c r="CK6" s="21">
        <f t="shared" si="9"/>
        <v>301.86</v>
      </c>
      <c r="CL6" s="20" t="str">
        <f>IF(CL7="","",IF(CL7="-","【-】","【"&amp;SUBSTITUTE(TEXT(CL7,"#,##0.00"),"-","△")&amp;"】"))</f>
        <v>【271.15】</v>
      </c>
      <c r="CM6" s="21">
        <f>IF(CM7="",NA(),CM7)</f>
        <v>36.69</v>
      </c>
      <c r="CN6" s="21">
        <f t="shared" ref="CN6:CV6" si="10">IF(CN7="",NA(),CN7)</f>
        <v>37.409999999999997</v>
      </c>
      <c r="CO6" s="21">
        <f t="shared" si="10"/>
        <v>40.29</v>
      </c>
      <c r="CP6" s="21">
        <f t="shared" si="10"/>
        <v>39.57</v>
      </c>
      <c r="CQ6" s="21">
        <f t="shared" si="10"/>
        <v>36.69</v>
      </c>
      <c r="CR6" s="21">
        <f t="shared" si="10"/>
        <v>50.14</v>
      </c>
      <c r="CS6" s="21">
        <f t="shared" si="10"/>
        <v>54.83</v>
      </c>
      <c r="CT6" s="21">
        <f t="shared" si="10"/>
        <v>66.53</v>
      </c>
      <c r="CU6" s="21">
        <f t="shared" si="10"/>
        <v>52.35</v>
      </c>
      <c r="CV6" s="21">
        <f t="shared" si="10"/>
        <v>46.25</v>
      </c>
      <c r="CW6" s="20" t="str">
        <f>IF(CW7="","",IF(CW7="-","【-】","【"&amp;SUBSTITUTE(TEXT(CW7,"#,##0.00"),"-","△")&amp;"】"))</f>
        <v>【49.87】</v>
      </c>
      <c r="CX6" s="21">
        <f>IF(CX7="",NA(),CX7)</f>
        <v>93.33</v>
      </c>
      <c r="CY6" s="21">
        <f t="shared" ref="CY6:DG6" si="11">IF(CY7="",NA(),CY7)</f>
        <v>89.87</v>
      </c>
      <c r="CZ6" s="21">
        <f t="shared" si="11"/>
        <v>91.06</v>
      </c>
      <c r="DA6" s="21">
        <f t="shared" si="11"/>
        <v>94.74</v>
      </c>
      <c r="DB6" s="21">
        <f t="shared" si="11"/>
        <v>97.95</v>
      </c>
      <c r="DC6" s="21">
        <f t="shared" si="11"/>
        <v>84.98</v>
      </c>
      <c r="DD6" s="21">
        <f t="shared" si="11"/>
        <v>84.7</v>
      </c>
      <c r="DE6" s="21">
        <f t="shared" si="11"/>
        <v>84.67</v>
      </c>
      <c r="DF6" s="21">
        <f t="shared" si="11"/>
        <v>84.39</v>
      </c>
      <c r="DG6" s="21">
        <f t="shared" si="11"/>
        <v>83.96</v>
      </c>
      <c r="DH6" s="20" t="str">
        <f>IF(DH7="","",IF(DH7="-","【-】","【"&amp;SUBSTITUTE(TEXT(DH7,"#,##0.00"),"-","△")&amp;"】"))</f>
        <v>【87.54】</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0.02</v>
      </c>
      <c r="EK6" s="21">
        <f t="shared" si="14"/>
        <v>0.25</v>
      </c>
      <c r="EL6" s="21">
        <f t="shared" si="14"/>
        <v>0.05</v>
      </c>
      <c r="EM6" s="21">
        <f t="shared" si="14"/>
        <v>0.03</v>
      </c>
      <c r="EN6" s="21">
        <f t="shared" si="14"/>
        <v>0.03</v>
      </c>
      <c r="EO6" s="20" t="str">
        <f>IF(EO7="","",IF(EO7="-","【-】","【"&amp;SUBSTITUTE(TEXT(EO7,"#,##0.00"),"-","△")&amp;"】"))</f>
        <v>【0.02】</v>
      </c>
    </row>
    <row r="7" spans="1:145" s="22" customFormat="1" x14ac:dyDescent="0.15">
      <c r="A7" s="14"/>
      <c r="B7" s="23">
        <v>2023</v>
      </c>
      <c r="C7" s="23">
        <v>16641</v>
      </c>
      <c r="D7" s="23">
        <v>47</v>
      </c>
      <c r="E7" s="23">
        <v>17</v>
      </c>
      <c r="F7" s="23">
        <v>5</v>
      </c>
      <c r="G7" s="23">
        <v>0</v>
      </c>
      <c r="H7" s="23" t="s">
        <v>96</v>
      </c>
      <c r="I7" s="23" t="s">
        <v>97</v>
      </c>
      <c r="J7" s="23" t="s">
        <v>98</v>
      </c>
      <c r="K7" s="23" t="s">
        <v>99</v>
      </c>
      <c r="L7" s="23" t="s">
        <v>100</v>
      </c>
      <c r="M7" s="23" t="s">
        <v>101</v>
      </c>
      <c r="N7" s="24" t="s">
        <v>102</v>
      </c>
      <c r="O7" s="24" t="s">
        <v>103</v>
      </c>
      <c r="P7" s="24">
        <v>2.83</v>
      </c>
      <c r="Q7" s="24">
        <v>99.34</v>
      </c>
      <c r="R7" s="24">
        <v>3190</v>
      </c>
      <c r="S7" s="24">
        <v>6999</v>
      </c>
      <c r="T7" s="24">
        <v>1099.3699999999999</v>
      </c>
      <c r="U7" s="24">
        <v>6.37</v>
      </c>
      <c r="V7" s="24">
        <v>195</v>
      </c>
      <c r="W7" s="24">
        <v>0.26</v>
      </c>
      <c r="X7" s="24">
        <v>750</v>
      </c>
      <c r="Y7" s="24">
        <v>76.069999999999993</v>
      </c>
      <c r="Z7" s="24">
        <v>79.42</v>
      </c>
      <c r="AA7" s="24">
        <v>79.66</v>
      </c>
      <c r="AB7" s="24">
        <v>80.42</v>
      </c>
      <c r="AC7" s="24">
        <v>89.23</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1688.82</v>
      </c>
      <c r="BG7" s="24">
        <v>1403.68</v>
      </c>
      <c r="BH7" s="24">
        <v>1217.8399999999999</v>
      </c>
      <c r="BI7" s="24">
        <v>1135.52</v>
      </c>
      <c r="BJ7" s="24">
        <v>1052.8699999999999</v>
      </c>
      <c r="BK7" s="24">
        <v>826.83</v>
      </c>
      <c r="BL7" s="24">
        <v>867.83</v>
      </c>
      <c r="BM7" s="24">
        <v>791.76</v>
      </c>
      <c r="BN7" s="24">
        <v>900.82</v>
      </c>
      <c r="BO7" s="24">
        <v>839.21</v>
      </c>
      <c r="BP7" s="24">
        <v>785.1</v>
      </c>
      <c r="BQ7" s="24">
        <v>39.1</v>
      </c>
      <c r="BR7" s="24">
        <v>42.88</v>
      </c>
      <c r="BS7" s="24">
        <v>52.25</v>
      </c>
      <c r="BT7" s="24">
        <v>49.83</v>
      </c>
      <c r="BU7" s="24">
        <v>45.76</v>
      </c>
      <c r="BV7" s="24">
        <v>57.31</v>
      </c>
      <c r="BW7" s="24">
        <v>57.08</v>
      </c>
      <c r="BX7" s="24">
        <v>56.26</v>
      </c>
      <c r="BY7" s="24">
        <v>52.94</v>
      </c>
      <c r="BZ7" s="24">
        <v>52.05</v>
      </c>
      <c r="CA7" s="24">
        <v>56.93</v>
      </c>
      <c r="CB7" s="24">
        <v>471.5</v>
      </c>
      <c r="CC7" s="24">
        <v>447.57</v>
      </c>
      <c r="CD7" s="24">
        <v>352.18</v>
      </c>
      <c r="CE7" s="24">
        <v>376.4</v>
      </c>
      <c r="CF7" s="24">
        <v>408.89</v>
      </c>
      <c r="CG7" s="24">
        <v>273.52</v>
      </c>
      <c r="CH7" s="24">
        <v>274.99</v>
      </c>
      <c r="CI7" s="24">
        <v>282.08999999999997</v>
      </c>
      <c r="CJ7" s="24">
        <v>303.27999999999997</v>
      </c>
      <c r="CK7" s="24">
        <v>301.86</v>
      </c>
      <c r="CL7" s="24">
        <v>271.14999999999998</v>
      </c>
      <c r="CM7" s="24">
        <v>36.69</v>
      </c>
      <c r="CN7" s="24">
        <v>37.409999999999997</v>
      </c>
      <c r="CO7" s="24">
        <v>40.29</v>
      </c>
      <c r="CP7" s="24">
        <v>39.57</v>
      </c>
      <c r="CQ7" s="24">
        <v>36.69</v>
      </c>
      <c r="CR7" s="24">
        <v>50.14</v>
      </c>
      <c r="CS7" s="24">
        <v>54.83</v>
      </c>
      <c r="CT7" s="24">
        <v>66.53</v>
      </c>
      <c r="CU7" s="24">
        <v>52.35</v>
      </c>
      <c r="CV7" s="24">
        <v>46.25</v>
      </c>
      <c r="CW7" s="24">
        <v>49.87</v>
      </c>
      <c r="CX7" s="24">
        <v>93.33</v>
      </c>
      <c r="CY7" s="24">
        <v>89.87</v>
      </c>
      <c r="CZ7" s="24">
        <v>91.06</v>
      </c>
      <c r="DA7" s="24">
        <v>94.74</v>
      </c>
      <c r="DB7" s="24">
        <v>97.95</v>
      </c>
      <c r="DC7" s="24">
        <v>84.98</v>
      </c>
      <c r="DD7" s="24">
        <v>84.7</v>
      </c>
      <c r="DE7" s="24">
        <v>84.67</v>
      </c>
      <c r="DF7" s="24">
        <v>84.39</v>
      </c>
      <c r="DG7" s="24">
        <v>83.96</v>
      </c>
      <c r="DH7" s="24">
        <v>87.54</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0.02</v>
      </c>
      <c r="EK7" s="24">
        <v>0.25</v>
      </c>
      <c r="EL7" s="24">
        <v>0.05</v>
      </c>
      <c r="EM7" s="24">
        <v>0.03</v>
      </c>
      <c r="EN7" s="24">
        <v>0.03</v>
      </c>
      <c r="EO7" s="24">
        <v>0.02</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104</v>
      </c>
      <c r="C9" s="26" t="s">
        <v>105</v>
      </c>
      <c r="D9" s="26" t="s">
        <v>106</v>
      </c>
      <c r="E9" s="26" t="s">
        <v>107</v>
      </c>
      <c r="F9" s="26" t="s">
        <v>108</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47</v>
      </c>
      <c r="B10" s="27">
        <f>DATEVALUE($B7-B11&amp;"/1/"&amp;B12)</f>
        <v>36892</v>
      </c>
      <c r="C10" s="27">
        <f t="shared" ref="C10:F10" si="15">DATEVALUE($B7-C11&amp;"/1/"&amp;C12)</f>
        <v>37257</v>
      </c>
      <c r="D10" s="27">
        <f t="shared" si="15"/>
        <v>37623</v>
      </c>
      <c r="E10" s="27">
        <f t="shared" si="15"/>
        <v>37989</v>
      </c>
      <c r="F10" s="27">
        <f t="shared" si="15"/>
        <v>38356</v>
      </c>
    </row>
    <row r="11" spans="1:145" x14ac:dyDescent="0.15">
      <c r="B11">
        <v>22</v>
      </c>
      <c r="C11">
        <v>21</v>
      </c>
      <c r="D11">
        <v>20</v>
      </c>
      <c r="E11">
        <v>19</v>
      </c>
      <c r="F11">
        <v>18</v>
      </c>
      <c r="G11" t="s">
        <v>109</v>
      </c>
    </row>
    <row r="12" spans="1:145" x14ac:dyDescent="0.15">
      <c r="B12">
        <v>1</v>
      </c>
      <c r="C12">
        <v>1</v>
      </c>
      <c r="D12">
        <v>2</v>
      </c>
      <c r="E12">
        <v>3</v>
      </c>
      <c r="F12">
        <v>4</v>
      </c>
      <c r="G12" t="s">
        <v>110</v>
      </c>
    </row>
    <row r="13" spans="1:145" x14ac:dyDescent="0.15">
      <c r="B13" t="s">
        <v>111</v>
      </c>
      <c r="C13" t="s">
        <v>112</v>
      </c>
      <c r="D13" t="s">
        <v>112</v>
      </c>
      <c r="E13" t="s">
        <v>113</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2025-01-28T09:28:34Z</cp:lastPrinted>
  <dcterms:created xsi:type="dcterms:W3CDTF">2025-01-24T07:32:37Z</dcterms:created>
  <dcterms:modified xsi:type="dcterms:W3CDTF">2025-01-28T09:34:14Z</dcterms:modified>
  <cp:category/>
</cp:coreProperties>
</file>